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reskuLA\Desktop\сметы\2023\март 2023\1. Установка панели резервных защит\Новая Уда-Знаменка\"/>
    </mc:Choice>
  </mc:AlternateContent>
  <bookViews>
    <workbookView xWindow="32760" yWindow="32760" windowWidth="25440" windowHeight="13410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62913" refMode="R1C1"/>
</workbook>
</file>

<file path=xl/calcChain.xml><?xml version="1.0" encoding="utf-8"?>
<calcChain xmlns="http://schemas.openxmlformats.org/spreadsheetml/2006/main">
  <c r="P16" i="1" l="1"/>
  <c r="O16" i="1" l="1"/>
  <c r="P19" i="1" l="1"/>
  <c r="O19" i="1"/>
  <c r="N19" i="1"/>
  <c r="M19" i="1"/>
  <c r="L19" i="1"/>
  <c r="K19" i="1"/>
  <c r="J19" i="1"/>
  <c r="I19" i="1"/>
  <c r="D19" i="1"/>
  <c r="C19" i="1"/>
  <c r="N16" i="1"/>
  <c r="M16" i="1"/>
  <c r="L16" i="1"/>
  <c r="K16" i="1"/>
  <c r="J16" i="1"/>
  <c r="I16" i="1"/>
  <c r="H16" i="1"/>
  <c r="G16" i="1"/>
  <c r="F16" i="1"/>
  <c r="E16" i="1"/>
  <c r="D16" i="1"/>
  <c r="C14" i="1"/>
  <c r="C16" i="1" l="1"/>
  <c r="N14" i="1" l="1"/>
  <c r="Q14" i="1" s="1"/>
  <c r="C15" i="1"/>
  <c r="N15" i="1" s="1"/>
  <c r="Q15" i="1" s="1"/>
  <c r="H19" i="1"/>
  <c r="G19" i="1"/>
  <c r="F19" i="1"/>
  <c r="E19" i="1"/>
  <c r="C18" i="1" l="1"/>
  <c r="C17" i="1"/>
  <c r="Q16" i="1" l="1"/>
  <c r="N17" i="1"/>
  <c r="Q17" i="1" l="1"/>
  <c r="Q19" i="1" s="1"/>
  <c r="N18" i="1"/>
  <c r="Q18" i="1" s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300 атрибут 970 значение&gt;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<sst xmlns="http://schemas.openxmlformats.org/spreadsheetml/2006/main" count="42" uniqueCount="39">
  <si>
    <t>должность</t>
  </si>
  <si>
    <t>подпись</t>
  </si>
  <si>
    <t>расшифровка подписи</t>
  </si>
  <si>
    <t>№ п.п.</t>
  </si>
  <si>
    <t>ТЗ</t>
  </si>
  <si>
    <t>ТЗМ</t>
  </si>
  <si>
    <t>ФОТ</t>
  </si>
  <si>
    <t>НР</t>
  </si>
  <si>
    <t>СП</t>
  </si>
  <si>
    <t xml:space="preserve">Составил: </t>
  </si>
  <si>
    <t xml:space="preserve">Проверил: 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</si>
  <si>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</si>
  <si>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</si>
  <si>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</si>
  <si>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</si>
  <si>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</si>
  <si>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</si>
  <si>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</si>
  <si>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</si>
  <si>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</si>
  <si>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</si>
  <si>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</si>
  <si>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</si>
  <si>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</si>
  <si>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прочие</t>
  </si>
  <si>
    <t>ИТОГО по СМР</t>
  </si>
  <si>
    <t>ИТОГО по ПНР</t>
  </si>
  <si>
    <t>Итого (без НДС)</t>
  </si>
  <si>
    <t>Доп. затраты (прочие с непредвиденными 1,5%)</t>
  </si>
  <si>
    <t>Лимит. Затраты (временные, зимние с непредвиденными 1,5%)</t>
  </si>
  <si>
    <t>Заказчик: ОАО "ИЭСК" "ВЭС"</t>
  </si>
  <si>
    <t>Экономист</t>
  </si>
  <si>
    <t>Череску Л.А.</t>
  </si>
  <si>
    <t>Расчет составлен в уровне цен 4 квартал 2022 года.</t>
  </si>
  <si>
    <t>6</t>
  </si>
  <si>
    <t>СМР 02-01-01</t>
  </si>
  <si>
    <t>СМР 02-01-02</t>
  </si>
  <si>
    <t>Наименование объекта: Строительно-монтажные, пусконаладочные работы Модернизация ПС 110 кВ Новая Уда. (Установка панели резервных защит на ВЛ-110 кВ  Новая Уда-Знаменка для обеспечения ближнего резервирования защит).</t>
  </si>
  <si>
    <t>по объекту: Строительно-монтажные, пусконаладочные работы Модернизация ПС 110 кВ Новая Уда. (Установка панели резервных защит на ВЛ-110 кВ  Новая Уда-Знаменка для обеспечения ближнего резервирования защит).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</si>
</sst>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9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2" applyFont="1" applyBorder="1" applyAlignment="1">
      <alignment horizontal="right"/>
    </xf>
    <xf numFmtId="0" fontId="1" fillId="0" borderId="2" xfId="2" applyFont="1" applyBorder="1">
      <alignment horizontal="left" vertical="top"/>
    </xf>
    <xf numFmtId="0" fontId="1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1" applyFont="1" applyBorder="1" applyAlignment="1">
      <alignment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4" xfId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right" vertical="top" wrapText="1"/>
    </xf>
    <xf numFmtId="43" fontId="1" fillId="0" borderId="4" xfId="3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3" fontId="1" fillId="0" borderId="4" xfId="1" applyNumberFormat="1" applyFont="1" applyBorder="1" applyAlignment="1">
      <alignment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43" fontId="1" fillId="2" borderId="4" xfId="1" applyNumberFormat="1" applyFont="1" applyFill="1" applyBorder="1" applyAlignment="1">
      <alignment vertical="top" wrapText="1"/>
    </xf>
    <xf numFmtId="0" fontId="7" fillId="0" borderId="4" xfId="1" applyFont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43" fontId="7" fillId="2" borderId="4" xfId="1" applyNumberFormat="1" applyFont="1" applyFill="1" applyBorder="1" applyAlignment="1">
      <alignment vertical="top" wrapText="1"/>
    </xf>
    <xf numFmtId="43" fontId="7" fillId="0" borderId="4" xfId="3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2" applyFont="1" applyBorder="1" applyAlignment="1">
      <alignment horizontal="center" vertical="top"/>
    </xf>
  </cellXfs>
  <cellStyles count="4">
    <cellStyle name="КС-3" xfId="1"/>
    <cellStyle name="Обычный" xfId="0" builtinId="0"/>
    <cellStyle name="Титу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S33"/>
  <sheetViews>
    <sheetView showGridLines="0" tabSelected="1" zoomScale="98" zoomScaleNormal="98" workbookViewId="0">
      <selection activeCell="R24" sqref="R24"/>
    </sheetView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3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19" ht="30" customHeight="1" x14ac:dyDescent="0.2">
      <c r="A3" s="52" t="s">
        <v>37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9" ht="32.25" customHeight="1" x14ac:dyDescent="0.2">
      <c r="A6" s="51" t="s">
        <v>38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9" ht="18" hidden="1" customHeight="1" outlineLevel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19" ht="18" customHeight="1" collapsed="1" x14ac:dyDescent="0.2">
      <c r="A8" s="4" t="s">
        <v>33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53" t="s">
        <v>3</v>
      </c>
      <c r="B9" s="55" t="s">
        <v>16</v>
      </c>
      <c r="C9" s="54" t="s">
        <v>11</v>
      </c>
      <c r="D9" s="54"/>
      <c r="E9" s="54"/>
      <c r="F9" s="54"/>
      <c r="G9" s="54"/>
      <c r="H9" s="54"/>
      <c r="I9" s="54" t="s">
        <v>12</v>
      </c>
      <c r="J9" s="54"/>
      <c r="K9" s="49" t="s">
        <v>6</v>
      </c>
      <c r="L9" s="49" t="s">
        <v>7</v>
      </c>
      <c r="M9" s="49" t="s">
        <v>8</v>
      </c>
      <c r="N9" s="49" t="s">
        <v>13</v>
      </c>
      <c r="O9" s="49" t="s">
        <v>29</v>
      </c>
      <c r="P9" s="55" t="s">
        <v>28</v>
      </c>
      <c r="Q9" s="49" t="s">
        <v>27</v>
      </c>
    </row>
    <row r="10" spans="1:19" ht="20.25" customHeight="1" x14ac:dyDescent="0.2">
      <c r="A10" s="53"/>
      <c r="B10" s="56"/>
      <c r="C10" s="49" t="s">
        <v>17</v>
      </c>
      <c r="D10" s="49" t="s">
        <v>14</v>
      </c>
      <c r="E10" s="49"/>
      <c r="F10" s="49"/>
      <c r="G10" s="49"/>
      <c r="H10" s="49"/>
      <c r="I10" s="49" t="s">
        <v>4</v>
      </c>
      <c r="J10" s="49" t="s">
        <v>5</v>
      </c>
      <c r="K10" s="49"/>
      <c r="L10" s="49"/>
      <c r="M10" s="49"/>
      <c r="N10" s="49"/>
      <c r="O10" s="49"/>
      <c r="P10" s="56"/>
      <c r="Q10" s="49"/>
    </row>
    <row r="11" spans="1:19" ht="47.25" customHeight="1" x14ac:dyDescent="0.2">
      <c r="A11" s="53"/>
      <c r="B11" s="57"/>
      <c r="C11" s="49"/>
      <c r="D11" s="9" t="s">
        <v>18</v>
      </c>
      <c r="E11" s="9" t="s">
        <v>19</v>
      </c>
      <c r="F11" s="9" t="s">
        <v>20</v>
      </c>
      <c r="G11" s="9" t="s">
        <v>15</v>
      </c>
      <c r="H11" s="9" t="s">
        <v>21</v>
      </c>
      <c r="I11" s="49"/>
      <c r="J11" s="49"/>
      <c r="K11" s="49"/>
      <c r="L11" s="49"/>
      <c r="M11" s="49"/>
      <c r="N11" s="49"/>
      <c r="O11" s="49"/>
      <c r="P11" s="57"/>
      <c r="Q11" s="49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9" s="2" customFormat="1" ht="13.5" customHeight="1" x14ac:dyDescent="0.2">
      <c r="A14" s="25">
        <v>1</v>
      </c>
      <c r="B14" s="22" t="s">
        <v>35</v>
      </c>
      <c r="C14" s="26">
        <f>D14+E14+G14+H14</f>
        <v>567972</v>
      </c>
      <c r="D14" s="26">
        <v>135047</v>
      </c>
      <c r="E14" s="26">
        <v>59688</v>
      </c>
      <c r="F14" s="26">
        <v>14662</v>
      </c>
      <c r="G14" s="26">
        <v>99851</v>
      </c>
      <c r="H14" s="37">
        <v>273386</v>
      </c>
      <c r="I14" s="28">
        <v>355.8</v>
      </c>
      <c r="J14" s="28">
        <v>29.39</v>
      </c>
      <c r="K14" s="27">
        <v>149709</v>
      </c>
      <c r="L14" s="27">
        <v>141639</v>
      </c>
      <c r="M14" s="27">
        <v>74333</v>
      </c>
      <c r="N14" s="37">
        <f>C14+L14+M14</f>
        <v>783944</v>
      </c>
      <c r="O14" s="38"/>
      <c r="P14" s="46"/>
      <c r="Q14" s="32">
        <f>N14+O14+P14</f>
        <v>783944</v>
      </c>
      <c r="S14" s="24"/>
    </row>
    <row r="15" spans="1:19" s="2" customFormat="1" x14ac:dyDescent="0.2">
      <c r="A15" s="25">
        <v>2</v>
      </c>
      <c r="B15" s="22" t="s">
        <v>36</v>
      </c>
      <c r="C15" s="31">
        <f>D15+E15+G15+H15</f>
        <v>35719</v>
      </c>
      <c r="D15" s="31">
        <v>10383</v>
      </c>
      <c r="E15" s="31">
        <v>1191</v>
      </c>
      <c r="F15" s="31">
        <v>306</v>
      </c>
      <c r="G15" s="31">
        <v>24145</v>
      </c>
      <c r="H15" s="37">
        <v>0</v>
      </c>
      <c r="I15" s="30">
        <v>28.41</v>
      </c>
      <c r="J15" s="30">
        <v>0.66</v>
      </c>
      <c r="K15" s="31">
        <v>10689</v>
      </c>
      <c r="L15" s="31">
        <v>10360</v>
      </c>
      <c r="M15" s="31">
        <v>5452</v>
      </c>
      <c r="N15" s="37">
        <f>C15+L15+M15</f>
        <v>51531</v>
      </c>
      <c r="O15" s="38"/>
      <c r="P15" s="46"/>
      <c r="Q15" s="32">
        <f>N15+O15+P15</f>
        <v>51531</v>
      </c>
      <c r="S15" s="24"/>
    </row>
    <row r="16" spans="1:19" s="43" customFormat="1" x14ac:dyDescent="0.2">
      <c r="A16" s="39">
        <v>3</v>
      </c>
      <c r="B16" s="40" t="s">
        <v>25</v>
      </c>
      <c r="C16" s="31">
        <f>D16+E16+G16+H16</f>
        <v>603691</v>
      </c>
      <c r="D16" s="31">
        <f t="shared" ref="D16:M16" si="0">SUM(D14:D15)</f>
        <v>145430</v>
      </c>
      <c r="E16" s="31">
        <f t="shared" si="0"/>
        <v>60879</v>
      </c>
      <c r="F16" s="31">
        <f t="shared" si="0"/>
        <v>14968</v>
      </c>
      <c r="G16" s="31">
        <f t="shared" si="0"/>
        <v>123996</v>
      </c>
      <c r="H16" s="31">
        <f t="shared" si="0"/>
        <v>273386</v>
      </c>
      <c r="I16" s="30">
        <f t="shared" si="0"/>
        <v>384.21000000000004</v>
      </c>
      <c r="J16" s="30">
        <f t="shared" si="0"/>
        <v>30.05</v>
      </c>
      <c r="K16" s="31">
        <f t="shared" si="0"/>
        <v>160398</v>
      </c>
      <c r="L16" s="31">
        <f t="shared" si="0"/>
        <v>151999</v>
      </c>
      <c r="M16" s="31">
        <f t="shared" si="0"/>
        <v>79785</v>
      </c>
      <c r="N16" s="37">
        <f>C16+L16+M16</f>
        <v>835475</v>
      </c>
      <c r="O16" s="41">
        <f>8431+4101</f>
        <v>12532</v>
      </c>
      <c r="P16" s="47">
        <f>91392+8098+1067+1508</f>
        <v>102065</v>
      </c>
      <c r="Q16" s="42">
        <f>N16+O16+P16</f>
        <v>950072</v>
      </c>
      <c r="S16" s="44"/>
    </row>
    <row r="17" spans="1:19" s="2" customFormat="1" x14ac:dyDescent="0.2">
      <c r="A17" s="25">
        <v>4</v>
      </c>
      <c r="B17" s="22" t="s">
        <v>26</v>
      </c>
      <c r="C17" s="31">
        <f>D17+E17+G17+H17</f>
        <v>270497</v>
      </c>
      <c r="D17" s="31">
        <v>270497</v>
      </c>
      <c r="E17" s="22"/>
      <c r="F17" s="22"/>
      <c r="G17" s="22"/>
      <c r="H17" s="22"/>
      <c r="I17" s="30">
        <v>511.22800000000001</v>
      </c>
      <c r="J17" s="30"/>
      <c r="K17" s="29">
        <v>270497</v>
      </c>
      <c r="L17" s="29">
        <v>200167</v>
      </c>
      <c r="M17" s="29">
        <v>97377</v>
      </c>
      <c r="N17" s="37">
        <f>C17+L17+M17</f>
        <v>568041</v>
      </c>
      <c r="O17" s="38">
        <v>8521</v>
      </c>
      <c r="P17" s="35"/>
      <c r="Q17" s="32">
        <f>N17+O17+P17</f>
        <v>576562</v>
      </c>
      <c r="S17" s="24"/>
    </row>
    <row r="18" spans="1:19" s="2" customFormat="1" x14ac:dyDescent="0.2">
      <c r="A18" s="25">
        <v>5</v>
      </c>
      <c r="B18" s="22" t="s">
        <v>24</v>
      </c>
      <c r="C18" s="31">
        <f>D18+E18+G18+H18</f>
        <v>0</v>
      </c>
      <c r="D18" s="37">
        <v>0</v>
      </c>
      <c r="E18" s="31"/>
      <c r="F18" s="31"/>
      <c r="G18" s="22"/>
      <c r="H18" s="22"/>
      <c r="I18" s="30"/>
      <c r="J18" s="30"/>
      <c r="K18" s="31">
        <v>0</v>
      </c>
      <c r="L18" s="31">
        <v>0</v>
      </c>
      <c r="M18" s="31">
        <v>0</v>
      </c>
      <c r="N18" s="37">
        <f>C18+L18+M18</f>
        <v>0</v>
      </c>
      <c r="O18" s="36"/>
      <c r="P18" s="35"/>
      <c r="Q18" s="32">
        <f>N18+O18+P18</f>
        <v>0</v>
      </c>
      <c r="S18" s="24"/>
    </row>
    <row r="19" spans="1:19" s="2" customFormat="1" x14ac:dyDescent="0.2">
      <c r="A19" s="33" t="s">
        <v>34</v>
      </c>
      <c r="B19" s="34" t="s">
        <v>23</v>
      </c>
      <c r="C19" s="23">
        <f>SUM(C16:C18)</f>
        <v>874188</v>
      </c>
      <c r="D19" s="31">
        <f>SUM(D16:D18)</f>
        <v>415927</v>
      </c>
      <c r="E19" s="31">
        <f t="shared" ref="E19:H19" si="1">SUM(E16:E18)</f>
        <v>60879</v>
      </c>
      <c r="F19" s="31">
        <f t="shared" si="1"/>
        <v>14968</v>
      </c>
      <c r="G19" s="31">
        <f t="shared" si="1"/>
        <v>123996</v>
      </c>
      <c r="H19" s="31">
        <f t="shared" si="1"/>
        <v>273386</v>
      </c>
      <c r="I19" s="31">
        <f t="shared" ref="I19:Q19" si="2">SUM(I16:I18)</f>
        <v>895.4380000000001</v>
      </c>
      <c r="J19" s="31">
        <f t="shared" si="2"/>
        <v>30.05</v>
      </c>
      <c r="K19" s="31">
        <f t="shared" si="2"/>
        <v>430895</v>
      </c>
      <c r="L19" s="31">
        <f t="shared" si="2"/>
        <v>352166</v>
      </c>
      <c r="M19" s="31">
        <f t="shared" si="2"/>
        <v>177162</v>
      </c>
      <c r="N19" s="31">
        <f t="shared" si="2"/>
        <v>1403516</v>
      </c>
      <c r="O19" s="45">
        <f t="shared" si="2"/>
        <v>21053</v>
      </c>
      <c r="P19" s="45">
        <f t="shared" si="2"/>
        <v>102065</v>
      </c>
      <c r="Q19" s="31">
        <f t="shared" si="2"/>
        <v>1526634</v>
      </c>
      <c r="R19" s="24"/>
      <c r="S19" s="24"/>
    </row>
    <row r="20" spans="1:19" s="2" customFormat="1" x14ac:dyDescent="0.2">
      <c r="A20" s="10"/>
      <c r="B20" s="11"/>
      <c r="C20" s="12"/>
      <c r="D20" s="13"/>
      <c r="E20" s="13"/>
      <c r="F20" s="14"/>
    </row>
    <row r="21" spans="1:19" s="2" customFormat="1" x14ac:dyDescent="0.2">
      <c r="A21" s="10"/>
      <c r="B21" s="11"/>
      <c r="C21" s="12"/>
      <c r="D21" s="13"/>
      <c r="E21" s="13"/>
      <c r="F21" s="14"/>
    </row>
    <row r="22" spans="1:19" x14ac:dyDescent="0.2">
      <c r="E22" s="15"/>
      <c r="F22" s="16"/>
    </row>
    <row r="23" spans="1:19" x14ac:dyDescent="0.2">
      <c r="A23" s="1" t="s">
        <v>9</v>
      </c>
      <c r="B23" s="17" t="s">
        <v>31</v>
      </c>
      <c r="C23" s="18"/>
      <c r="D23" s="60"/>
      <c r="E23" s="60"/>
      <c r="F23" s="19"/>
      <c r="G23" s="61" t="s">
        <v>32</v>
      </c>
      <c r="H23" s="61"/>
    </row>
    <row r="24" spans="1:19" x14ac:dyDescent="0.2">
      <c r="B24" s="20" t="s">
        <v>0</v>
      </c>
      <c r="D24" s="59" t="s">
        <v>1</v>
      </c>
      <c r="E24" s="59"/>
      <c r="G24" s="59" t="s">
        <v>2</v>
      </c>
      <c r="H24" s="59"/>
    </row>
    <row r="25" spans="1:19" x14ac:dyDescent="0.2">
      <c r="A25" s="21"/>
      <c r="B25" s="21"/>
      <c r="C25" s="21"/>
      <c r="D25" s="21"/>
      <c r="E25" s="21"/>
      <c r="H25" s="21"/>
    </row>
    <row r="26" spans="1:19" x14ac:dyDescent="0.2">
      <c r="B26" s="21"/>
      <c r="C26" s="21"/>
      <c r="D26" s="21"/>
      <c r="E26" s="21"/>
      <c r="H26" s="21"/>
    </row>
    <row r="28" spans="1:19" x14ac:dyDescent="0.2">
      <c r="A28" s="1" t="s">
        <v>10</v>
      </c>
      <c r="B28" s="17"/>
      <c r="C28" s="18"/>
      <c r="D28" s="60"/>
      <c r="E28" s="60"/>
      <c r="F28" s="19"/>
      <c r="G28" s="61"/>
      <c r="H28" s="61"/>
    </row>
    <row r="29" spans="1:19" x14ac:dyDescent="0.2">
      <c r="B29" s="20" t="s">
        <v>0</v>
      </c>
      <c r="D29" s="59" t="s">
        <v>1</v>
      </c>
      <c r="E29" s="59"/>
      <c r="G29" s="59" t="s">
        <v>2</v>
      </c>
      <c r="H29" s="59"/>
    </row>
    <row r="33" spans="1:1" x14ac:dyDescent="0.2">
      <c r="A33" s="3"/>
    </row>
  </sheetData>
  <mergeCells count="28">
    <mergeCell ref="D10:H10"/>
    <mergeCell ref="N9:N11"/>
    <mergeCell ref="O9:O11"/>
    <mergeCell ref="K9:K11"/>
    <mergeCell ref="G28:H28"/>
    <mergeCell ref="G29:H29"/>
    <mergeCell ref="G24:H24"/>
    <mergeCell ref="D23:E23"/>
    <mergeCell ref="D28:E28"/>
    <mergeCell ref="D29:E29"/>
    <mergeCell ref="D24:E24"/>
    <mergeCell ref="G23:H23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2022-01-26T05:55:43Z</cp:lastPrinted>
  <dcterms:created xsi:type="dcterms:W3CDTF">2002-08-29T05:21:43Z</dcterms:created>
  <dcterms:modified xsi:type="dcterms:W3CDTF">2023-04-27T03:51:38Z</dcterms:modified>
</cp:coreProperties>
</file>