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DAFC939-F7FC-4E8C-BDE7-3085428DA5C8}" xr6:coauthVersionLast="47" xr6:coauthVersionMax="47" xr10:uidLastSave="{00000000-0000-0000-0000-000000000000}"/>
  <bookViews>
    <workbookView xWindow="3342" yWindow="3315" windowWidth="19562" windowHeight="10256" tabRatio="802" xr2:uid="{00000000-000D-0000-FFFF-FFFF00000000}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РНЦ!$A$1:$V$38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" i="60" l="1"/>
  <c r="J23" i="60"/>
  <c r="H18" i="60"/>
  <c r="I23" i="60" l="1"/>
  <c r="I24" i="60" s="1"/>
  <c r="L23" i="60"/>
  <c r="M23" i="60"/>
  <c r="N23" i="60"/>
  <c r="O23" i="60"/>
  <c r="P23" i="60"/>
  <c r="Q23" i="60"/>
  <c r="H23" i="60"/>
  <c r="H24" i="60" s="1"/>
  <c r="H27" i="60" s="1"/>
  <c r="P24" i="60" l="1"/>
  <c r="Q24" i="60"/>
  <c r="O24" i="60"/>
  <c r="N24" i="60"/>
  <c r="L24" i="60"/>
  <c r="K24" i="60"/>
  <c r="J24" i="60"/>
  <c r="M24" i="60"/>
  <c r="H28" i="60" l="1"/>
  <c r="E23" i="60"/>
  <c r="F23" i="60"/>
  <c r="U23" i="60" l="1"/>
  <c r="U24" i="60" l="1"/>
  <c r="V23" i="60" l="1"/>
  <c r="V24" i="60" s="1"/>
  <c r="T23" i="60"/>
  <c r="T24" i="60" s="1"/>
  <c r="D23" i="60" l="1"/>
  <c r="D24" i="60" s="1"/>
  <c r="F24" i="60" l="1"/>
  <c r="H32" i="60" s="1"/>
  <c r="G23" i="60"/>
  <c r="G24" i="60" s="1"/>
  <c r="E24" i="60" l="1"/>
  <c r="H31" i="60" s="1"/>
  <c r="H33" i="60" s="1"/>
  <c r="S23" i="60"/>
  <c r="R23" i="60"/>
  <c r="D33" i="60"/>
  <c r="S24" i="60" l="1"/>
  <c r="R24" i="60"/>
  <c r="H30" i="60"/>
</calcChain>
</file>

<file path=xl/sharedStrings.xml><?xml version="1.0" encoding="utf-8"?>
<sst xmlns="http://schemas.openxmlformats.org/spreadsheetml/2006/main" count="65" uniqueCount="59">
  <si>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</si>
  <si>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</si>
  <si>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</si>
  <si>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</si>
  <si>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</si>
  <si>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</si>
  <si>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</si>
  <si>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</si>
  <si>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</si>
  <si>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</si>
  <si>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</si>
  <si>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</si>
  <si>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</si>
  <si>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</si>
  <si>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</si>
  <si>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</si>
  <si>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</si>
  <si>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</si>
  <si>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</si>
  <si>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</si>
  <si>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</si>
  <si>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</si>
  <si>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</si>
  <si>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</si>
  <si>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</si>
  <si>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</si>
  <si>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</si>
  <si>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</si>
  <si>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</si>
  <si>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</si>
  <si>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</si>
  <si>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</si>
  <si>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</si>
  <si>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>ОЗП</t>
  </si>
  <si>
    <t>в т.ч. ЗПМ</t>
  </si>
  <si>
    <t>в том числе:</t>
  </si>
  <si>
    <t xml:space="preserve">Всего </t>
  </si>
  <si>
    <t xml:space="preserve">Заместитель директора филиала - </t>
  </si>
  <si>
    <t>Технический директор ТЭЦ-9</t>
  </si>
  <si>
    <t>_______________А.В. Нелюбов</t>
  </si>
  <si>
    <t>Начальник ОППР</t>
  </si>
  <si>
    <t>Т.А. Ермолова</t>
  </si>
  <si>
    <t>НДС  20%</t>
  </si>
  <si>
    <t xml:space="preserve">Расчет начальной (максимальной) цены договора </t>
  </si>
  <si>
    <t>действующий на основании доверенности № 410 от 12.10.2022</t>
  </si>
  <si>
    <t xml:space="preserve"> Индекс-дефлятор на материалы и ЭММ </t>
  </si>
  <si>
    <t>В.А.Тушкова</t>
  </si>
  <si>
    <t xml:space="preserve"> </t>
  </si>
  <si>
    <t>в т.ч.:</t>
  </si>
  <si>
    <t>Временные здания и сооружения (___%)</t>
  </si>
  <si>
    <t>Зимнее удорожание (___%)</t>
  </si>
  <si>
    <t>Непр. Работы и затраты (___%)</t>
  </si>
  <si>
    <t>Основание: Ведомости объемов  работ № 1, утвержденные Нелюбовым А.В.</t>
  </si>
  <si>
    <t>Составлен в ценах по состоянию на 3 кв. 2023г.</t>
  </si>
  <si>
    <t>по объекту (работ/услуг): Выполнение работ по ремонту перекрытия кабельных каналов ОРУ-110/35 кВ на филиале ТЭЦ-9 в г. Ангарске</t>
  </si>
  <si>
    <t>Выполнение работ по ремонту перекрытия кабельных каналов ОРУ-110/35 кВ на филиале ТЭЦ-9 в г. Ангарске</t>
  </si>
  <si>
    <t>Инженер по ПСР  ОППР</t>
  </si>
  <si>
    <t>1 кв 2023</t>
  </si>
  <si>
    <t>от 1 кв 2023 к 3 кв 2023-1,45%.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</si>
</sst>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165" fontId="11" fillId="0" borderId="0"/>
    <xf numFmtId="0" fontId="14" fillId="0" borderId="0"/>
    <xf numFmtId="0" fontId="15" fillId="0" borderId="0"/>
    <xf numFmtId="0" fontId="12" fillId="0" borderId="0"/>
    <xf numFmtId="164" fontId="17" fillId="0" borderId="0" applyFont="0" applyFill="0" applyBorder="0" applyAlignment="0" applyProtection="0"/>
    <xf numFmtId="0" fontId="3" fillId="0" borderId="0"/>
    <xf numFmtId="0" fontId="17" fillId="0" borderId="0"/>
    <xf numFmtId="0" fontId="2" fillId="0" borderId="0"/>
    <xf numFmtId="164" fontId="17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7" fillId="0" borderId="0"/>
  </cellStyleXfs>
  <cellXfs count="109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5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8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8" fillId="0" borderId="1" xfId="45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2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3" fontId="28" fillId="0" borderId="0" xfId="0" applyNumberFormat="1" applyFont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3" fontId="29" fillId="0" borderId="2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3" fontId="29" fillId="0" borderId="0" xfId="0" applyNumberFormat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3" fontId="28" fillId="0" borderId="2" xfId="0" applyNumberFormat="1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3" fontId="29" fillId="0" borderId="2" xfId="0" applyNumberFormat="1" applyFont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32" fillId="0" borderId="0" xfId="0" applyFont="1" applyFill="1" applyAlignment="1">
      <alignment horizontal="left" wrapText="1"/>
    </xf>
    <xf numFmtId="0" fontId="21" fillId="0" borderId="0" xfId="0" applyFont="1" applyFill="1" applyAlignment="1">
      <alignment horizontal="center"/>
    </xf>
    <xf numFmtId="0" fontId="34" fillId="0" borderId="0" xfId="0" applyFont="1" applyFill="1" applyAlignment="1">
      <alignment horizontal="right"/>
    </xf>
    <xf numFmtId="3" fontId="29" fillId="0" borderId="0" xfId="0" applyNumberFormat="1" applyFont="1" applyAlignment="1">
      <alignment horizontal="left" vertical="center"/>
    </xf>
    <xf numFmtId="3" fontId="5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right"/>
    </xf>
    <xf numFmtId="3" fontId="29" fillId="0" borderId="0" xfId="0" applyNumberFormat="1" applyFont="1" applyBorder="1" applyAlignment="1">
      <alignment horizontal="left" vertical="center"/>
    </xf>
    <xf numFmtId="0" fontId="2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19" fillId="2" borderId="1" xfId="45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45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/>
    </xf>
    <xf numFmtId="0" fontId="24" fillId="2" borderId="0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center" vertical="center"/>
    </xf>
    <xf numFmtId="10" fontId="31" fillId="2" borderId="0" xfId="0" applyNumberFormat="1" applyFont="1" applyFill="1" applyAlignment="1">
      <alignment horizontal="right" vertical="center"/>
    </xf>
    <xf numFmtId="4" fontId="6" fillId="2" borderId="1" xfId="45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2" borderId="1" xfId="45" applyNumberFormat="1" applyFont="1" applyFill="1" applyBorder="1" applyAlignment="1">
      <alignment horizontal="center" vertical="center" wrapText="1"/>
    </xf>
    <xf numFmtId="2" fontId="19" fillId="2" borderId="1" xfId="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left" vertical="center" wrapText="1"/>
    </xf>
    <xf numFmtId="0" fontId="24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22" fillId="0" borderId="0" xfId="0" applyFont="1" applyAlignment="1">
      <alignment horizontal="right" vertical="top" wrapText="1"/>
    </xf>
    <xf numFmtId="0" fontId="28" fillId="0" borderId="0" xfId="0" applyFont="1" applyFill="1" applyAlignment="1">
      <alignment horizontal="right" wrapText="1"/>
    </xf>
    <xf numFmtId="0" fontId="33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right"/>
    </xf>
    <xf numFmtId="0" fontId="5" fillId="2" borderId="0" xfId="0" applyFont="1" applyFill="1" applyAlignment="1">
      <alignment horizontal="left" vertical="center" wrapText="1"/>
    </xf>
    <xf numFmtId="0" fontId="35" fillId="2" borderId="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10" fontId="8" fillId="2" borderId="0" xfId="0" applyNumberFormat="1" applyFont="1" applyFill="1" applyBorder="1" applyAlignment="1">
      <alignment horizontal="left" vertical="center" wrapText="1"/>
    </xf>
    <xf numFmtId="3" fontId="29" fillId="0" borderId="2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4">
    <cellStyle name="_2003_08_Телеотключение" xfId="27" xr:uid="{00000000-0005-0000-0000-000000000000}"/>
    <cellStyle name="_2ZM01!" xfId="28" xr:uid="{00000000-0005-0000-0000-000001000000}"/>
    <cellStyle name="_3g802!" xfId="29" xr:uid="{00000000-0005-0000-0000-000002000000}"/>
    <cellStyle name="_AQ_0109" xfId="30" xr:uid="{00000000-0005-0000-0000-000003000000}"/>
    <cellStyle name="_SIBRON-#7163-v1-Протокол_дог_цены__смета_№1(проект)_специф_оборудования" xfId="31" xr:uid="{00000000-0005-0000-0000-000004000000}"/>
    <cellStyle name="_ГЭС спецификация" xfId="32" xr:uid="{00000000-0005-0000-0000-000005000000}"/>
    <cellStyle name="_Как пример промежуточная ведомость" xfId="33" xr:uid="{00000000-0005-0000-0000-000006000000}"/>
    <cellStyle name="_Книга1" xfId="34" xr:uid="{00000000-0005-0000-0000-000007000000}"/>
    <cellStyle name="_объектные сводная сметы ВЭС2" xfId="35" xr:uid="{00000000-0005-0000-0000-000008000000}"/>
    <cellStyle name="_пример заполнения для расчета коэф" xfId="36" xr:uid="{00000000-0005-0000-0000-000009000000}"/>
    <cellStyle name="_Расчет конкурсной цены по ОРУ 110кВ Замена масляных выключателей на элегазовые10,11,13  утв-ый вариант" xfId="37" xr:uid="{00000000-0005-0000-0000-00000A000000}"/>
    <cellStyle name="_смета ИТ2" xfId="38" xr:uid="{00000000-0005-0000-0000-00000B000000}"/>
    <cellStyle name="_Телеотключение" xfId="39" xr:uid="{00000000-0005-0000-0000-00000C000000}"/>
    <cellStyle name="Normal_# Project Landata Price List Q1 2005 New" xfId="40" xr:uid="{00000000-0005-0000-0000-00000D000000}"/>
    <cellStyle name="normбlnн_MDRC's" xfId="41" xr:uid="{00000000-0005-0000-0000-00000E000000}"/>
    <cellStyle name="Акт" xfId="2" xr:uid="{00000000-0005-0000-0000-00000F000000}"/>
    <cellStyle name="АктМТСН" xfId="3" xr:uid="{00000000-0005-0000-0000-000010000000}"/>
    <cellStyle name="ВедРесурсов" xfId="4" xr:uid="{00000000-0005-0000-0000-000011000000}"/>
    <cellStyle name="ВедРесурсовАкт" xfId="5" xr:uid="{00000000-0005-0000-0000-000012000000}"/>
    <cellStyle name="Индексы" xfId="6" xr:uid="{00000000-0005-0000-0000-000013000000}"/>
    <cellStyle name="Итоги" xfId="7" xr:uid="{00000000-0005-0000-0000-000014000000}"/>
    <cellStyle name="ИтогоАктБазЦ" xfId="8" xr:uid="{00000000-0005-0000-0000-000015000000}"/>
    <cellStyle name="ИтогоАктБИМ" xfId="9" xr:uid="{00000000-0005-0000-0000-000016000000}"/>
    <cellStyle name="ИтогоАктРесМет" xfId="10" xr:uid="{00000000-0005-0000-0000-000017000000}"/>
    <cellStyle name="ИтогоБазЦ" xfId="11" xr:uid="{00000000-0005-0000-0000-000018000000}"/>
    <cellStyle name="ИтогоБИМ" xfId="12" xr:uid="{00000000-0005-0000-0000-000019000000}"/>
    <cellStyle name="ИтогоРесМет" xfId="13" xr:uid="{00000000-0005-0000-0000-00001A000000}"/>
    <cellStyle name="ЛокСмета" xfId="14" xr:uid="{00000000-0005-0000-0000-00001B000000}"/>
    <cellStyle name="ЛокСмМТСН" xfId="15" xr:uid="{00000000-0005-0000-0000-00001C000000}"/>
    <cellStyle name="М29" xfId="16" xr:uid="{00000000-0005-0000-0000-00001D000000}"/>
    <cellStyle name="ОбСмета" xfId="17" xr:uid="{00000000-0005-0000-0000-00001E000000}"/>
    <cellStyle name="Обычный" xfId="0" builtinId="0"/>
    <cellStyle name="Обычный 2" xfId="1" xr:uid="{00000000-0005-0000-0000-000020000000}"/>
    <cellStyle name="Обычный 2 2" xfId="53" xr:uid="{00000000-0005-0000-0000-000021000000}"/>
    <cellStyle name="Обычный 3" xfId="42" xr:uid="{00000000-0005-0000-0000-000022000000}"/>
    <cellStyle name="Обычный 4" xfId="43" xr:uid="{00000000-0005-0000-0000-000023000000}"/>
    <cellStyle name="Обычный 4 2" xfId="26" xr:uid="{00000000-0005-0000-0000-000024000000}"/>
    <cellStyle name="Обычный 4 2 2" xfId="46" xr:uid="{00000000-0005-0000-0000-000025000000}"/>
    <cellStyle name="Обычный 4 2 2 2" xfId="50" xr:uid="{00000000-0005-0000-0000-000026000000}"/>
    <cellStyle name="Обычный 4 2 3" xfId="48" xr:uid="{00000000-0005-0000-0000-000027000000}"/>
    <cellStyle name="Обычный 5" xfId="47" xr:uid="{00000000-0005-0000-0000-000028000000}"/>
    <cellStyle name="Обычный 6" xfId="51" xr:uid="{00000000-0005-0000-0000-000029000000}"/>
    <cellStyle name="Параметр" xfId="18" xr:uid="{00000000-0005-0000-0000-00002A000000}"/>
    <cellStyle name="ПеременныеСметы" xfId="19" xr:uid="{00000000-0005-0000-0000-00002B000000}"/>
    <cellStyle name="РесСмета" xfId="20" xr:uid="{00000000-0005-0000-0000-00002C000000}"/>
    <cellStyle name="СводкаСтоимРаб" xfId="21" xr:uid="{00000000-0005-0000-0000-00002D000000}"/>
    <cellStyle name="СводРасч" xfId="22" xr:uid="{00000000-0005-0000-0000-00002E000000}"/>
    <cellStyle name="Стиль 1" xfId="44" xr:uid="{00000000-0005-0000-0000-00002F000000}"/>
    <cellStyle name="Титул" xfId="23" xr:uid="{00000000-0005-0000-0000-000030000000}"/>
    <cellStyle name="Финансовый" xfId="45" builtinId="3"/>
    <cellStyle name="Финансовый 2" xfId="49" xr:uid="{00000000-0005-0000-0000-000032000000}"/>
    <cellStyle name="Финансовый 3" xfId="52" xr:uid="{00000000-0005-0000-0000-000033000000}"/>
    <cellStyle name="Хвост" xfId="24" xr:uid="{00000000-0005-0000-0000-000034000000}"/>
    <cellStyle name="Экспертиза" xfId="25" xr:uid="{00000000-0005-0000-0000-000035000000}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A1:V71"/>
  <sheetViews>
    <sheetView tabSelected="1" view="pageBreakPreview" topLeftCell="A13" zoomScale="77" zoomScaleNormal="75" zoomScaleSheetLayoutView="77" zoomScalePageLayoutView="70" workbookViewId="0">
      <selection activeCell="H20" sqref="H20"/>
    </sheetView>
  </sheetViews>
  <sheetFormatPr defaultColWidth="9.125" defaultRowHeight="14.3" outlineLevelCol="1"/>
  <cols>
    <col min="1" max="1" width="4.25" style="3" customWidth="1"/>
    <col min="2" max="2" width="40.625" style="3" customWidth="1"/>
    <col min="3" max="3" width="10.625" style="3" customWidth="1"/>
    <col min="4" max="4" width="11.875" style="3" hidden="1" customWidth="1" outlineLevel="1"/>
    <col min="5" max="5" width="10.875" style="3" hidden="1" customWidth="1" outlineLevel="1"/>
    <col min="6" max="6" width="10" style="5" hidden="1" customWidth="1" outlineLevel="1"/>
    <col min="7" max="7" width="11.25" style="3" hidden="1" customWidth="1" outlineLevel="1"/>
    <col min="8" max="8" width="15.875" style="3" customWidth="1" collapsed="1"/>
    <col min="9" max="11" width="11.25" style="3" customWidth="1" outlineLevel="1"/>
    <col min="12" max="12" width="11.875" style="3" customWidth="1"/>
    <col min="13" max="13" width="14.875" style="3" customWidth="1"/>
    <col min="14" max="16" width="11.625" style="3" customWidth="1" outlineLevel="1"/>
    <col min="17" max="17" width="11.625" style="3" customWidth="1"/>
    <col min="18" max="18" width="11.25" style="3" hidden="1" customWidth="1"/>
    <col min="19" max="19" width="12.625" style="3" hidden="1" customWidth="1"/>
    <col min="20" max="20" width="12" style="3" hidden="1" customWidth="1"/>
    <col min="21" max="22" width="0" style="3" hidden="1" customWidth="1"/>
    <col min="23" max="16384" width="9.125" style="3"/>
  </cols>
  <sheetData>
    <row r="1" spans="1:22" s="4" customFormat="1" ht="17.7" customHeight="1">
      <c r="A1" s="31"/>
      <c r="B1" s="32"/>
      <c r="C1" s="33"/>
      <c r="F1" s="34"/>
      <c r="M1" s="47"/>
      <c r="N1" s="48"/>
      <c r="O1" s="88" t="s">
        <v>23</v>
      </c>
      <c r="P1" s="88"/>
      <c r="Q1" s="88"/>
    </row>
    <row r="2" spans="1:22" s="4" customFormat="1" ht="18.350000000000001">
      <c r="A2" s="31"/>
      <c r="B2" s="32"/>
      <c r="C2" s="33"/>
      <c r="F2" s="34"/>
      <c r="M2" s="89" t="s">
        <v>37</v>
      </c>
      <c r="N2" s="89"/>
      <c r="O2" s="89"/>
      <c r="P2" s="89"/>
      <c r="Q2" s="89"/>
    </row>
    <row r="3" spans="1:22" s="4" customFormat="1" ht="18.350000000000001">
      <c r="A3" s="31"/>
      <c r="B3" s="32"/>
      <c r="C3" s="33"/>
      <c r="F3" s="35"/>
      <c r="G3" s="35"/>
      <c r="M3" s="55"/>
      <c r="N3" s="90" t="s">
        <v>38</v>
      </c>
      <c r="O3" s="90"/>
      <c r="P3" s="90"/>
      <c r="Q3" s="90"/>
    </row>
    <row r="4" spans="1:22" s="4" customFormat="1" ht="18.350000000000001">
      <c r="A4" s="31"/>
      <c r="B4" s="32"/>
      <c r="C4" s="33"/>
      <c r="F4" s="35"/>
      <c r="G4" s="35"/>
      <c r="M4" s="55"/>
      <c r="N4" s="93" t="s">
        <v>39</v>
      </c>
      <c r="O4" s="93"/>
      <c r="P4" s="93"/>
      <c r="Q4" s="93"/>
    </row>
    <row r="5" spans="1:22" s="4" customFormat="1" ht="21.75" customHeight="1">
      <c r="A5" s="31"/>
      <c r="B5" s="32"/>
      <c r="C5" s="33"/>
      <c r="F5" s="35"/>
      <c r="G5" s="35"/>
      <c r="M5" s="49"/>
      <c r="N5" s="50"/>
      <c r="O5" s="50"/>
      <c r="P5" s="50"/>
      <c r="Q5" s="50" t="s">
        <v>44</v>
      </c>
    </row>
    <row r="6" spans="1:22" s="4" customFormat="1" ht="21.75" customHeight="1">
      <c r="A6" s="31"/>
      <c r="B6" s="32"/>
      <c r="C6" s="33"/>
      <c r="F6" s="35"/>
      <c r="G6" s="35"/>
      <c r="M6" s="49"/>
      <c r="N6" s="50"/>
      <c r="O6" s="50"/>
      <c r="P6" s="50"/>
      <c r="Q6" s="50"/>
    </row>
    <row r="7" spans="1:22" s="24" customFormat="1" ht="27.2" customHeight="1">
      <c r="A7" s="91" t="s">
        <v>43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</row>
    <row r="8" spans="1:22" s="24" customFormat="1" ht="38.75" customHeight="1">
      <c r="A8" s="92" t="s">
        <v>54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57"/>
    </row>
    <row r="9" spans="1:22" s="58" customFormat="1" ht="19.7" customHeight="1">
      <c r="A9" s="94" t="s">
        <v>52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</row>
    <row r="10" spans="1:22" s="59" customFormat="1" ht="22.45" customHeight="1">
      <c r="A10" s="66" t="s">
        <v>3</v>
      </c>
      <c r="B10" s="67"/>
      <c r="C10" s="67"/>
      <c r="D10" s="67"/>
      <c r="F10" s="68"/>
      <c r="I10" s="69"/>
      <c r="J10" s="69"/>
    </row>
    <row r="11" spans="1:22" s="59" customFormat="1" ht="16.5" customHeight="1">
      <c r="A11" s="84" t="s">
        <v>20</v>
      </c>
      <c r="B11" s="84"/>
      <c r="C11" s="85" t="s">
        <v>57</v>
      </c>
      <c r="D11" s="85"/>
      <c r="E11" s="70"/>
      <c r="F11" s="71"/>
      <c r="G11" s="70"/>
      <c r="H11" s="70"/>
      <c r="I11" s="72"/>
      <c r="J11" s="72"/>
      <c r="M11" s="73"/>
      <c r="N11" s="74"/>
      <c r="O11" s="74"/>
      <c r="P11" s="75"/>
    </row>
    <row r="12" spans="1:22" s="59" customFormat="1" ht="33.299999999999997" customHeight="1">
      <c r="A12" s="97" t="s">
        <v>45</v>
      </c>
      <c r="B12" s="97"/>
      <c r="C12" s="101" t="s">
        <v>58</v>
      </c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</row>
    <row r="13" spans="1:22" ht="25.5" customHeight="1">
      <c r="A13" s="95" t="s">
        <v>53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58"/>
      <c r="R13" s="58"/>
      <c r="S13" s="58"/>
      <c r="T13" s="58"/>
      <c r="U13" s="58"/>
      <c r="V13" s="58"/>
    </row>
    <row r="14" spans="1:22" ht="27" customHeight="1">
      <c r="A14" s="96" t="s">
        <v>24</v>
      </c>
      <c r="B14" s="96" t="s">
        <v>0</v>
      </c>
      <c r="C14" s="96" t="s">
        <v>1</v>
      </c>
      <c r="D14" s="96" t="s">
        <v>18</v>
      </c>
      <c r="E14" s="96"/>
      <c r="F14" s="96"/>
      <c r="G14" s="96"/>
      <c r="H14" s="96" t="s">
        <v>29</v>
      </c>
      <c r="I14" s="96"/>
      <c r="J14" s="96"/>
      <c r="K14" s="96"/>
      <c r="L14" s="96"/>
      <c r="M14" s="96"/>
      <c r="N14" s="96"/>
      <c r="O14" s="96"/>
      <c r="P14" s="96"/>
      <c r="Q14" s="96"/>
      <c r="R14" s="96" t="s">
        <v>25</v>
      </c>
      <c r="S14" s="96"/>
      <c r="T14" s="96"/>
      <c r="U14" s="96"/>
      <c r="V14" s="96"/>
    </row>
    <row r="15" spans="1:22" ht="20.25" customHeight="1">
      <c r="A15" s="96"/>
      <c r="B15" s="96"/>
      <c r="C15" s="96"/>
      <c r="D15" s="96" t="s">
        <v>8</v>
      </c>
      <c r="E15" s="96" t="s">
        <v>15</v>
      </c>
      <c r="F15" s="96"/>
      <c r="G15" s="96"/>
      <c r="H15" s="100" t="s">
        <v>36</v>
      </c>
      <c r="I15" s="96" t="s">
        <v>35</v>
      </c>
      <c r="J15" s="96"/>
      <c r="K15" s="96"/>
      <c r="L15" s="96"/>
      <c r="M15" s="96"/>
      <c r="N15" s="96"/>
      <c r="O15" s="96"/>
      <c r="P15" s="96"/>
      <c r="Q15" s="96"/>
      <c r="R15" s="100" t="s">
        <v>8</v>
      </c>
      <c r="S15" s="96" t="s">
        <v>15</v>
      </c>
      <c r="T15" s="96"/>
      <c r="U15" s="96"/>
      <c r="V15" s="96"/>
    </row>
    <row r="16" spans="1:22" ht="46.55" customHeight="1">
      <c r="A16" s="96"/>
      <c r="B16" s="96"/>
      <c r="C16" s="96"/>
      <c r="D16" s="96"/>
      <c r="E16" s="43" t="s">
        <v>5</v>
      </c>
      <c r="F16" s="43" t="s">
        <v>9</v>
      </c>
      <c r="G16" s="43" t="s">
        <v>21</v>
      </c>
      <c r="H16" s="100"/>
      <c r="I16" s="41" t="s">
        <v>33</v>
      </c>
      <c r="J16" s="41" t="s">
        <v>4</v>
      </c>
      <c r="K16" s="41" t="s">
        <v>34</v>
      </c>
      <c r="L16" s="41" t="s">
        <v>19</v>
      </c>
      <c r="M16" s="42" t="s">
        <v>14</v>
      </c>
      <c r="N16" s="41" t="s">
        <v>6</v>
      </c>
      <c r="O16" s="41" t="s">
        <v>7</v>
      </c>
      <c r="P16" s="41" t="s">
        <v>31</v>
      </c>
      <c r="Q16" s="60" t="s">
        <v>32</v>
      </c>
      <c r="R16" s="100"/>
      <c r="S16" s="43" t="s">
        <v>26</v>
      </c>
      <c r="T16" s="43" t="s">
        <v>19</v>
      </c>
      <c r="U16" s="43" t="s">
        <v>14</v>
      </c>
      <c r="V16" s="61" t="s">
        <v>13</v>
      </c>
    </row>
    <row r="17" spans="1:22" ht="15.8" customHeight="1">
      <c r="A17" s="43">
        <v>1</v>
      </c>
      <c r="B17" s="43">
        <v>2</v>
      </c>
      <c r="C17" s="43">
        <v>3</v>
      </c>
      <c r="D17" s="43">
        <v>4</v>
      </c>
      <c r="E17" s="43">
        <v>5</v>
      </c>
      <c r="F17" s="43">
        <v>6</v>
      </c>
      <c r="G17" s="43">
        <v>7</v>
      </c>
      <c r="H17" s="43">
        <v>4</v>
      </c>
      <c r="I17" s="43">
        <v>5</v>
      </c>
      <c r="J17" s="43">
        <v>6</v>
      </c>
      <c r="K17" s="43">
        <v>7</v>
      </c>
      <c r="L17" s="43">
        <v>8</v>
      </c>
      <c r="M17" s="43">
        <v>9</v>
      </c>
      <c r="N17" s="43">
        <v>10</v>
      </c>
      <c r="O17" s="43">
        <v>11</v>
      </c>
      <c r="P17" s="43">
        <v>12</v>
      </c>
      <c r="Q17" s="43">
        <v>13</v>
      </c>
      <c r="R17" s="43">
        <v>12</v>
      </c>
      <c r="S17" s="43">
        <v>13</v>
      </c>
      <c r="T17" s="43">
        <v>14</v>
      </c>
      <c r="U17" s="43">
        <v>15</v>
      </c>
      <c r="V17" s="43">
        <v>16</v>
      </c>
    </row>
    <row r="18" spans="1:22" s="81" customFormat="1" ht="53.35" customHeight="1">
      <c r="A18" s="83">
        <v>1</v>
      </c>
      <c r="B18" s="77" t="s">
        <v>55</v>
      </c>
      <c r="C18" s="82">
        <v>1</v>
      </c>
      <c r="D18" s="79"/>
      <c r="E18" s="79"/>
      <c r="F18" s="80"/>
      <c r="G18" s="79"/>
      <c r="H18" s="82">
        <f>I18+J18+N18+L18+O18</f>
        <v>168408</v>
      </c>
      <c r="I18" s="79">
        <v>14494</v>
      </c>
      <c r="J18" s="79">
        <v>28291</v>
      </c>
      <c r="K18" s="79">
        <v>9112</v>
      </c>
      <c r="L18" s="79">
        <v>85806</v>
      </c>
      <c r="M18" s="79"/>
      <c r="N18" s="79">
        <v>25512</v>
      </c>
      <c r="O18" s="79">
        <v>14305</v>
      </c>
      <c r="P18" s="79">
        <v>34.130000000000003</v>
      </c>
      <c r="Q18" s="79">
        <v>15.46</v>
      </c>
      <c r="R18" s="78"/>
      <c r="S18" s="78"/>
      <c r="T18" s="78"/>
      <c r="U18" s="78"/>
      <c r="V18" s="78"/>
    </row>
    <row r="19" spans="1:22" s="7" customFormat="1" ht="18.7" customHeight="1">
      <c r="A19" s="98" t="s">
        <v>48</v>
      </c>
      <c r="B19" s="99"/>
      <c r="C19" s="62"/>
      <c r="D19" s="44"/>
      <c r="E19" s="44"/>
      <c r="F19" s="63"/>
      <c r="G19" s="44"/>
      <c r="H19" s="64"/>
      <c r="I19" s="44"/>
      <c r="J19" s="44"/>
      <c r="K19" s="44"/>
      <c r="L19" s="44"/>
      <c r="M19" s="44"/>
      <c r="N19" s="44"/>
      <c r="O19" s="44"/>
      <c r="P19" s="65"/>
      <c r="Q19" s="65"/>
      <c r="R19" s="64"/>
      <c r="S19" s="64"/>
      <c r="T19" s="64"/>
      <c r="U19" s="64"/>
      <c r="V19" s="64"/>
    </row>
    <row r="20" spans="1:22" s="7" customFormat="1" ht="17.350000000000001" customHeight="1">
      <c r="A20" s="98" t="s">
        <v>49</v>
      </c>
      <c r="B20" s="99"/>
      <c r="C20" s="62"/>
      <c r="D20" s="44"/>
      <c r="E20" s="44"/>
      <c r="F20" s="63"/>
      <c r="G20" s="44"/>
      <c r="H20" s="64"/>
      <c r="I20" s="44"/>
      <c r="J20" s="44"/>
      <c r="K20" s="44"/>
      <c r="L20" s="44"/>
      <c r="M20" s="44"/>
      <c r="N20" s="44"/>
      <c r="O20" s="44"/>
      <c r="P20" s="65"/>
      <c r="Q20" s="65"/>
      <c r="R20" s="64"/>
      <c r="S20" s="64"/>
      <c r="T20" s="64"/>
      <c r="U20" s="64"/>
      <c r="V20" s="64"/>
    </row>
    <row r="21" spans="1:22" s="7" customFormat="1" ht="18" customHeight="1">
      <c r="A21" s="98" t="s">
        <v>50</v>
      </c>
      <c r="B21" s="99"/>
      <c r="C21" s="62"/>
      <c r="D21" s="44"/>
      <c r="E21" s="44"/>
      <c r="F21" s="63"/>
      <c r="G21" s="44"/>
      <c r="H21" s="64"/>
      <c r="I21" s="44"/>
      <c r="J21" s="44"/>
      <c r="K21" s="44"/>
      <c r="L21" s="44"/>
      <c r="M21" s="44"/>
      <c r="N21" s="44"/>
      <c r="O21" s="44"/>
      <c r="P21" s="65"/>
      <c r="Q21" s="65"/>
      <c r="R21" s="64"/>
      <c r="S21" s="64"/>
      <c r="T21" s="64"/>
      <c r="U21" s="64"/>
      <c r="V21" s="64"/>
    </row>
    <row r="22" spans="1:22" s="7" customFormat="1" ht="15.8" customHeight="1">
      <c r="A22" s="98" t="s">
        <v>51</v>
      </c>
      <c r="B22" s="99"/>
      <c r="C22" s="62"/>
      <c r="D22" s="44"/>
      <c r="E22" s="44"/>
      <c r="F22" s="63"/>
      <c r="G22" s="44"/>
      <c r="H22" s="64"/>
      <c r="I22" s="44"/>
      <c r="J22" s="44"/>
      <c r="K22" s="44"/>
      <c r="L22" s="44"/>
      <c r="M22" s="44"/>
      <c r="N22" s="44"/>
      <c r="O22" s="44"/>
      <c r="P22" s="65"/>
      <c r="Q22" s="65"/>
      <c r="R22" s="64"/>
      <c r="S22" s="64"/>
      <c r="T22" s="64"/>
      <c r="U22" s="64"/>
      <c r="V22" s="64"/>
    </row>
    <row r="23" spans="1:22" s="7" customFormat="1" ht="24.8" customHeight="1">
      <c r="A23" s="106" t="s">
        <v>36</v>
      </c>
      <c r="B23" s="106"/>
      <c r="C23" s="106"/>
      <c r="D23" s="21" t="e">
        <f>SUM(#REF!)</f>
        <v>#REF!</v>
      </c>
      <c r="E23" s="21" t="e">
        <f>SUM(#REF!)</f>
        <v>#REF!</v>
      </c>
      <c r="F23" s="21" t="e">
        <f>SUM(#REF!)</f>
        <v>#REF!</v>
      </c>
      <c r="G23" s="21" t="e">
        <f>SUM(#REF!)</f>
        <v>#REF!</v>
      </c>
      <c r="H23" s="17">
        <f t="shared" ref="H23:Q23" si="0">SUM(H18:H18)</f>
        <v>168408</v>
      </c>
      <c r="I23" s="21">
        <f t="shared" si="0"/>
        <v>14494</v>
      </c>
      <c r="J23" s="21">
        <f t="shared" si="0"/>
        <v>28291</v>
      </c>
      <c r="K23" s="21">
        <f t="shared" si="0"/>
        <v>9112</v>
      </c>
      <c r="L23" s="17">
        <f t="shared" si="0"/>
        <v>85806</v>
      </c>
      <c r="M23" s="21">
        <f t="shared" si="0"/>
        <v>0</v>
      </c>
      <c r="N23" s="21">
        <f t="shared" si="0"/>
        <v>25512</v>
      </c>
      <c r="O23" s="21">
        <f t="shared" si="0"/>
        <v>14305</v>
      </c>
      <c r="P23" s="17">
        <f t="shared" si="0"/>
        <v>34.130000000000003</v>
      </c>
      <c r="Q23" s="17">
        <f t="shared" si="0"/>
        <v>15.46</v>
      </c>
      <c r="R23" s="28" t="e">
        <f>SUM(#REF!)</f>
        <v>#REF!</v>
      </c>
      <c r="S23" s="28" t="e">
        <f>SUM(#REF!)</f>
        <v>#REF!</v>
      </c>
      <c r="T23" s="28" t="e">
        <f>SUM(#REF!)</f>
        <v>#REF!</v>
      </c>
      <c r="U23" s="28" t="e">
        <f>SUM(#REF!)</f>
        <v>#REF!</v>
      </c>
      <c r="V23" s="28" t="e">
        <f>SUM(#REF!)</f>
        <v>#REF!</v>
      </c>
    </row>
    <row r="24" spans="1:22" s="7" customFormat="1" ht="28.55" customHeight="1">
      <c r="A24" s="87" t="s">
        <v>16</v>
      </c>
      <c r="B24" s="87"/>
      <c r="C24" s="87"/>
      <c r="D24" s="20" t="e">
        <f>D23+#REF!</f>
        <v>#REF!</v>
      </c>
      <c r="E24" s="20" t="e">
        <f>E23+#REF!</f>
        <v>#REF!</v>
      </c>
      <c r="F24" s="20" t="e">
        <f>F23+#REF!</f>
        <v>#REF!</v>
      </c>
      <c r="G24" s="20" t="e">
        <f>G23+#REF!</f>
        <v>#REF!</v>
      </c>
      <c r="H24" s="54">
        <f>H23</f>
        <v>168408</v>
      </c>
      <c r="I24" s="45">
        <f>I23</f>
        <v>14494</v>
      </c>
      <c r="J24" s="45">
        <f t="shared" ref="J24:Q24" si="1">J23</f>
        <v>28291</v>
      </c>
      <c r="K24" s="45">
        <f t="shared" si="1"/>
        <v>9112</v>
      </c>
      <c r="L24" s="76">
        <f t="shared" si="1"/>
        <v>85806</v>
      </c>
      <c r="M24" s="45">
        <f t="shared" si="1"/>
        <v>0</v>
      </c>
      <c r="N24" s="20">
        <f t="shared" si="1"/>
        <v>25512</v>
      </c>
      <c r="O24" s="20">
        <f t="shared" si="1"/>
        <v>14305</v>
      </c>
      <c r="P24" s="54">
        <f t="shared" si="1"/>
        <v>34.130000000000003</v>
      </c>
      <c r="Q24" s="54">
        <f t="shared" si="1"/>
        <v>15.46</v>
      </c>
      <c r="R24" s="20" t="e">
        <f>R23+#REF!</f>
        <v>#REF!</v>
      </c>
      <c r="S24" s="20" t="e">
        <f>S23+#REF!</f>
        <v>#REF!</v>
      </c>
      <c r="T24" s="20" t="e">
        <f>T23+#REF!</f>
        <v>#REF!</v>
      </c>
      <c r="U24" s="20" t="e">
        <f>U23+#REF!</f>
        <v>#REF!</v>
      </c>
      <c r="V24" s="20" t="e">
        <f>V23+#REF!</f>
        <v>#REF!</v>
      </c>
    </row>
    <row r="25" spans="1:22" s="7" customFormat="1" ht="39.75" hidden="1" customHeight="1">
      <c r="A25" s="86" t="s">
        <v>27</v>
      </c>
      <c r="B25" s="86"/>
      <c r="C25" s="86"/>
      <c r="D25" s="20"/>
      <c r="E25" s="20"/>
      <c r="F25" s="20"/>
      <c r="G25" s="20"/>
      <c r="H25" s="30"/>
      <c r="I25" s="45"/>
      <c r="J25" s="45"/>
      <c r="K25" s="45"/>
      <c r="L25" s="45"/>
      <c r="M25" s="45"/>
      <c r="N25" s="20"/>
      <c r="O25" s="20"/>
      <c r="P25" s="20"/>
      <c r="Q25" s="20"/>
      <c r="R25" s="15"/>
      <c r="S25" s="15"/>
      <c r="T25" s="15"/>
      <c r="U25" s="15"/>
      <c r="V25" s="15"/>
    </row>
    <row r="26" spans="1:22" s="7" customFormat="1" ht="18.7" customHeight="1">
      <c r="A26" s="108" t="s">
        <v>28</v>
      </c>
      <c r="B26" s="108"/>
      <c r="C26" s="108"/>
      <c r="D26" s="20"/>
      <c r="E26" s="20"/>
      <c r="F26" s="20"/>
      <c r="G26" s="20"/>
      <c r="H26" s="20"/>
      <c r="I26" s="45"/>
      <c r="J26" s="45"/>
      <c r="K26" s="45"/>
      <c r="L26" s="45"/>
      <c r="M26" s="45"/>
      <c r="N26" s="20"/>
      <c r="O26" s="20"/>
      <c r="P26" s="20"/>
      <c r="Q26" s="20"/>
      <c r="R26" s="15"/>
      <c r="S26" s="15"/>
      <c r="T26" s="15"/>
      <c r="U26" s="15"/>
      <c r="V26" s="15"/>
    </row>
    <row r="27" spans="1:22" s="7" customFormat="1" ht="24.8" customHeight="1">
      <c r="A27" s="15"/>
      <c r="B27" s="15" t="s">
        <v>42</v>
      </c>
      <c r="C27" s="14"/>
      <c r="D27" s="14"/>
      <c r="E27" s="8"/>
      <c r="F27" s="16"/>
      <c r="G27" s="8"/>
      <c r="H27" s="17">
        <f>H24*0.2</f>
        <v>33681.599999999999</v>
      </c>
      <c r="I27" s="44"/>
      <c r="J27" s="44"/>
      <c r="K27" s="44"/>
      <c r="L27" s="44"/>
      <c r="M27" s="44"/>
      <c r="N27" s="8"/>
      <c r="O27" s="8"/>
      <c r="P27" s="8"/>
      <c r="Q27" s="8"/>
      <c r="R27" s="15"/>
      <c r="S27" s="15"/>
      <c r="T27" s="15"/>
      <c r="U27" s="15"/>
      <c r="V27" s="15"/>
    </row>
    <row r="28" spans="1:22" s="7" customFormat="1" ht="13.6" customHeight="1">
      <c r="A28" s="15"/>
      <c r="B28" s="15" t="s">
        <v>2</v>
      </c>
      <c r="C28" s="14"/>
      <c r="D28" s="14"/>
      <c r="E28" s="8"/>
      <c r="F28" s="16"/>
      <c r="G28" s="8"/>
      <c r="H28" s="17">
        <f>H24+H27</f>
        <v>202089.60000000001</v>
      </c>
      <c r="I28" s="44"/>
      <c r="J28" s="44"/>
      <c r="K28" s="44"/>
      <c r="L28" s="44"/>
      <c r="M28" s="44"/>
      <c r="N28" s="8"/>
      <c r="O28" s="8"/>
      <c r="P28" s="8"/>
      <c r="Q28" s="8"/>
      <c r="R28" s="15"/>
      <c r="S28" s="15"/>
      <c r="T28" s="15"/>
      <c r="U28" s="15"/>
      <c r="V28" s="15"/>
    </row>
    <row r="29" spans="1:22" hidden="1">
      <c r="A29" s="107" t="s">
        <v>17</v>
      </c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5"/>
      <c r="S29" s="15"/>
      <c r="T29" s="15"/>
      <c r="U29" s="15"/>
      <c r="V29" s="15"/>
    </row>
    <row r="30" spans="1:22" ht="14.95" hidden="1" customHeight="1">
      <c r="A30" s="37" t="s">
        <v>10</v>
      </c>
      <c r="B30" s="86" t="s">
        <v>11</v>
      </c>
      <c r="C30" s="86"/>
      <c r="D30" s="18"/>
      <c r="E30" s="13"/>
      <c r="F30" s="19"/>
      <c r="G30" s="13"/>
      <c r="H30" s="12" t="e">
        <f>#REF!</f>
        <v>#REF!</v>
      </c>
      <c r="I30" s="13"/>
      <c r="J30" s="13"/>
      <c r="K30" s="13"/>
      <c r="L30" s="13"/>
      <c r="M30" s="13"/>
      <c r="N30" s="13"/>
      <c r="O30" s="13"/>
      <c r="P30" s="13"/>
      <c r="Q30" s="13"/>
      <c r="R30" s="15"/>
      <c r="S30" s="15"/>
      <c r="T30" s="15"/>
      <c r="U30" s="15"/>
      <c r="V30" s="15"/>
    </row>
    <row r="31" spans="1:22" ht="13.6" hidden="1" customHeight="1">
      <c r="A31" s="105" t="s">
        <v>5</v>
      </c>
      <c r="B31" s="105"/>
      <c r="C31" s="105"/>
      <c r="D31" s="105"/>
      <c r="E31" s="105"/>
      <c r="F31" s="105"/>
      <c r="G31" s="11"/>
      <c r="H31" s="12" t="e">
        <f>E24*6.21+16</f>
        <v>#REF!</v>
      </c>
      <c r="I31" s="13"/>
      <c r="J31" s="13"/>
      <c r="K31" s="13"/>
      <c r="L31" s="13"/>
      <c r="M31" s="13"/>
      <c r="N31" s="13"/>
      <c r="O31" s="13"/>
      <c r="P31" s="13"/>
      <c r="Q31" s="13"/>
      <c r="R31" s="15"/>
      <c r="S31" s="15"/>
      <c r="T31" s="15"/>
      <c r="U31" s="15"/>
      <c r="V31" s="15"/>
    </row>
    <row r="32" spans="1:22" ht="13.6" hidden="1" customHeight="1">
      <c r="A32" s="105" t="s">
        <v>12</v>
      </c>
      <c r="B32" s="105"/>
      <c r="C32" s="105"/>
      <c r="D32" s="105"/>
      <c r="E32" s="105"/>
      <c r="F32" s="105"/>
      <c r="G32" s="11"/>
      <c r="H32" s="12" t="e">
        <f>F24*5.19+1</f>
        <v>#REF!</v>
      </c>
      <c r="I32" s="13"/>
      <c r="J32" s="13"/>
      <c r="K32" s="13"/>
      <c r="L32" s="13"/>
      <c r="M32" s="13"/>
      <c r="N32" s="13"/>
      <c r="O32" s="13"/>
      <c r="P32" s="13"/>
      <c r="Q32" s="13"/>
      <c r="R32" s="15"/>
      <c r="S32" s="15"/>
      <c r="T32" s="15"/>
      <c r="U32" s="15"/>
      <c r="V32" s="15"/>
    </row>
    <row r="33" spans="1:22" ht="18" hidden="1" customHeight="1">
      <c r="A33" s="15"/>
      <c r="B33" s="18" t="s">
        <v>30</v>
      </c>
      <c r="C33" s="22"/>
      <c r="D33" s="22" t="e">
        <f>D24</f>
        <v>#REF!</v>
      </c>
      <c r="E33" s="22"/>
      <c r="F33" s="23"/>
      <c r="G33" s="22"/>
      <c r="H33" s="22" t="e">
        <f>H24+H31+H32</f>
        <v>#REF!</v>
      </c>
      <c r="I33" s="22"/>
      <c r="J33" s="22"/>
      <c r="K33" s="22"/>
      <c r="L33" s="22"/>
      <c r="M33" s="22"/>
      <c r="N33" s="22"/>
      <c r="O33" s="22"/>
      <c r="P33" s="22"/>
      <c r="Q33" s="22"/>
      <c r="R33" s="29"/>
      <c r="S33" s="29"/>
      <c r="T33" s="29"/>
      <c r="U33" s="29"/>
      <c r="V33" s="29"/>
    </row>
    <row r="34" spans="1:22" s="6" customFormat="1">
      <c r="A34" s="103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3"/>
      <c r="S34" s="3"/>
      <c r="T34" s="3"/>
      <c r="U34" s="3"/>
      <c r="V34" s="3"/>
    </row>
    <row r="35" spans="1:22" s="24" customFormat="1" ht="22.1" customHeight="1">
      <c r="B35" s="9" t="s">
        <v>40</v>
      </c>
      <c r="C35" s="25"/>
      <c r="D35" s="46"/>
      <c r="E35" s="25"/>
      <c r="F35" s="102" t="s">
        <v>22</v>
      </c>
      <c r="G35" s="102"/>
      <c r="H35" s="39"/>
      <c r="I35" s="51" t="s">
        <v>41</v>
      </c>
      <c r="J35" s="10"/>
      <c r="K35" s="10"/>
      <c r="L35" s="10"/>
      <c r="M35" s="10"/>
      <c r="N35" s="10"/>
      <c r="O35" s="10"/>
      <c r="P35" s="10"/>
      <c r="Q35" s="10"/>
      <c r="R35" s="3"/>
      <c r="S35" s="3"/>
      <c r="T35" s="3"/>
      <c r="U35" s="3"/>
      <c r="V35" s="3"/>
    </row>
    <row r="36" spans="1:22" s="24" customFormat="1" ht="15.65">
      <c r="B36" s="9"/>
      <c r="C36" s="10"/>
      <c r="D36" s="10"/>
      <c r="E36" s="38"/>
      <c r="F36" s="10"/>
      <c r="G36" s="27"/>
      <c r="H36" s="26"/>
      <c r="I36" s="10"/>
      <c r="J36" s="10"/>
      <c r="K36" s="10"/>
      <c r="L36" s="10"/>
      <c r="M36" s="10"/>
      <c r="N36" s="10"/>
      <c r="O36" s="10"/>
      <c r="P36" s="10"/>
      <c r="Q36" s="10"/>
      <c r="R36" s="3"/>
      <c r="S36" s="3"/>
      <c r="T36" s="3"/>
      <c r="U36" s="3"/>
      <c r="V36" s="3"/>
    </row>
    <row r="37" spans="1:22" s="24" customFormat="1" ht="15.65">
      <c r="B37" s="9" t="s">
        <v>56</v>
      </c>
      <c r="C37" s="25"/>
      <c r="D37" s="36"/>
      <c r="E37" s="25"/>
      <c r="F37" s="36"/>
      <c r="G37" s="40"/>
      <c r="H37" s="40"/>
      <c r="I37" s="56" t="s">
        <v>46</v>
      </c>
      <c r="J37" s="10"/>
      <c r="K37" s="10"/>
      <c r="L37" s="10"/>
      <c r="M37" s="10"/>
      <c r="N37" s="10"/>
      <c r="O37" s="10"/>
      <c r="P37" s="10"/>
      <c r="Q37" s="10"/>
      <c r="R37" s="3"/>
      <c r="S37" s="3"/>
      <c r="T37" s="3"/>
      <c r="U37" s="3"/>
      <c r="V37" s="3"/>
    </row>
    <row r="38" spans="1:22">
      <c r="C38" s="52"/>
      <c r="D38" s="52"/>
      <c r="E38" s="52"/>
      <c r="F38" s="53"/>
      <c r="G38" s="52"/>
      <c r="H38" s="52"/>
      <c r="I38" s="52"/>
      <c r="J38" s="1"/>
      <c r="K38" s="1"/>
      <c r="L38" s="1"/>
      <c r="M38" s="1"/>
      <c r="N38" s="1"/>
      <c r="O38" s="1"/>
      <c r="P38" s="1"/>
      <c r="Q38" s="1"/>
    </row>
    <row r="39" spans="1:22">
      <c r="C39" s="1"/>
      <c r="D39" s="1"/>
      <c r="E39" s="1"/>
      <c r="F39" s="2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22"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22">
      <c r="C41" s="1"/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22">
      <c r="C42" s="1"/>
      <c r="D42" s="1"/>
      <c r="E42" s="1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22">
      <c r="C43" s="1"/>
      <c r="D43" s="1"/>
      <c r="E43" s="1"/>
      <c r="F43" s="2"/>
      <c r="G43" s="1"/>
      <c r="H43" s="1"/>
      <c r="I43" s="1"/>
      <c r="J43" s="1"/>
      <c r="K43" s="1"/>
      <c r="L43" s="1"/>
      <c r="M43" s="1"/>
      <c r="N43" s="1" t="s">
        <v>47</v>
      </c>
      <c r="O43" s="1"/>
      <c r="P43" s="1"/>
      <c r="Q43" s="1"/>
    </row>
    <row r="44" spans="1:22"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22"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22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2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</sheetData>
  <mergeCells count="38">
    <mergeCell ref="A22:B22"/>
    <mergeCell ref="C12:P12"/>
    <mergeCell ref="F35:G35"/>
    <mergeCell ref="A34:Q34"/>
    <mergeCell ref="D15:D16"/>
    <mergeCell ref="H15:H16"/>
    <mergeCell ref="H14:Q14"/>
    <mergeCell ref="A14:A16"/>
    <mergeCell ref="A31:F31"/>
    <mergeCell ref="A23:C23"/>
    <mergeCell ref="A32:F32"/>
    <mergeCell ref="A29:Q29"/>
    <mergeCell ref="B30:C30"/>
    <mergeCell ref="A26:C26"/>
    <mergeCell ref="A19:B19"/>
    <mergeCell ref="A20:B20"/>
    <mergeCell ref="A21:B21"/>
    <mergeCell ref="B14:B16"/>
    <mergeCell ref="R14:V14"/>
    <mergeCell ref="R15:R16"/>
    <mergeCell ref="S15:V15"/>
    <mergeCell ref="C14:C16"/>
    <mergeCell ref="A11:B11"/>
    <mergeCell ref="C11:D11"/>
    <mergeCell ref="A25:C25"/>
    <mergeCell ref="A24:C24"/>
    <mergeCell ref="O1:Q1"/>
    <mergeCell ref="M2:Q2"/>
    <mergeCell ref="N3:Q3"/>
    <mergeCell ref="A7:U7"/>
    <mergeCell ref="A8:U8"/>
    <mergeCell ref="N4:Q4"/>
    <mergeCell ref="A9:P9"/>
    <mergeCell ref="A13:P13"/>
    <mergeCell ref="I15:Q15"/>
    <mergeCell ref="D14:G14"/>
    <mergeCell ref="E15:G15"/>
    <mergeCell ref="A12:B12"/>
  </mergeCells>
  <pageMargins left="0.39370078740157483" right="0.39370078740157483" top="0.11811023622047245" bottom="7.874015748031496E-2" header="0.31496062992125984" footer="0.31496062992125984"/>
  <pageSetup paperSize="9" scale="77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3" sqref="A3:E25"/>
    </sheetView>
  </sheetViews>
  <sheetFormatPr defaultRowHeight="14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2023-06-07T02:41:34Z</dcterms:modified>
</cp:coreProperties>
</file>